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840"/>
  </bookViews>
  <sheets>
    <sheet name="铝卷" sheetId="1" r:id="rId1"/>
    <sheet name="铝箔" sheetId="3" r:id="rId2"/>
  </sheets>
  <calcPr calcId="144525"/>
</workbook>
</file>

<file path=xl/sharedStrings.xml><?xml version="1.0" encoding="utf-8"?>
<sst xmlns="http://schemas.openxmlformats.org/spreadsheetml/2006/main" count="190" uniqueCount="13">
  <si>
    <t>牌号</t>
  </si>
  <si>
    <t>状态</t>
  </si>
  <si>
    <t>厚度</t>
  </si>
  <si>
    <t>宽度</t>
  </si>
  <si>
    <r>
      <t>重量</t>
    </r>
    <r>
      <rPr>
        <b/>
        <sz val="10"/>
        <rFont val="Times New Roman"/>
        <charset val="0"/>
      </rPr>
      <t>kg</t>
    </r>
  </si>
  <si>
    <t>坯料</t>
  </si>
  <si>
    <t>H16</t>
  </si>
  <si>
    <t>H24</t>
  </si>
  <si>
    <t>H18</t>
  </si>
  <si>
    <t>H26</t>
  </si>
  <si>
    <t>H14</t>
  </si>
  <si>
    <t>铸轧卷</t>
  </si>
  <si>
    <t>重量kg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</si>
</sst>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Times New Roman"/>
      <charset val="0"/>
    </font>
    <font>
      <sz val="9"/>
      <color indexed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0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25" fillId="27" borderId="5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2" borderId="1" xfId="49" applyFont="1" applyFill="1" applyBorder="1" applyAlignment="1">
      <alignment horizontal="center" vertical="center" shrinkToFit="1"/>
    </xf>
    <xf numFmtId="0" fontId="4" fillId="0" borderId="1" xfId="49" applyFont="1" applyBorder="1" applyAlignment="1">
      <alignment horizontal="center" vertical="center" shrinkToFit="1"/>
    </xf>
    <xf numFmtId="0" fontId="4" fillId="0" borderId="1" xfId="49" applyFont="1" applyFill="1" applyBorder="1" applyAlignment="1">
      <alignment horizontal="center" vertical="center" shrinkToFit="1"/>
    </xf>
    <xf numFmtId="0" fontId="4" fillId="3" borderId="1" xfId="49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4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"/>
  <sheetViews>
    <sheetView tabSelected="1" workbookViewId="0">
      <selection activeCell="C123" sqref="C123"/>
    </sheetView>
  </sheetViews>
  <sheetFormatPr defaultColWidth="9" defaultRowHeight="14.25" outlineLevelCol="5"/>
  <cols>
    <col min="1" max="2" width="9" style="2"/>
    <col min="3" max="4" width="11.5" style="2" customWidth="1"/>
    <col min="5" max="5" width="9" style="2"/>
  </cols>
  <sheetData>
    <row r="1" s="12" customFormat="1" ht="12.75" spans="1:6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5" t="s">
        <v>5</v>
      </c>
    </row>
    <row r="2" spans="1:6">
      <c r="A2" s="4">
        <v>1100</v>
      </c>
      <c r="B2" s="4" t="s">
        <v>6</v>
      </c>
      <c r="C2" s="6">
        <v>0.15</v>
      </c>
      <c r="D2" s="6">
        <v>915</v>
      </c>
      <c r="E2" s="6">
        <v>1274</v>
      </c>
      <c r="F2" s="16"/>
    </row>
    <row r="3" spans="1:6">
      <c r="A3" s="4">
        <v>1060</v>
      </c>
      <c r="B3" s="4" t="s">
        <v>7</v>
      </c>
      <c r="C3" s="6">
        <v>1.78</v>
      </c>
      <c r="D3" s="6">
        <v>930</v>
      </c>
      <c r="E3" s="6">
        <f>4575+4912+4817</f>
        <v>14304</v>
      </c>
      <c r="F3" s="16"/>
    </row>
    <row r="4" spans="1:6">
      <c r="A4" s="4">
        <v>1060</v>
      </c>
      <c r="B4" s="4" t="s">
        <v>8</v>
      </c>
      <c r="C4" s="6">
        <v>0.2</v>
      </c>
      <c r="D4" s="6">
        <v>1000</v>
      </c>
      <c r="E4" s="6">
        <f>3434+2882</f>
        <v>6316</v>
      </c>
      <c r="F4" s="16"/>
    </row>
    <row r="5" spans="1:6">
      <c r="A5" s="4">
        <v>1060</v>
      </c>
      <c r="B5" s="4" t="s">
        <v>8</v>
      </c>
      <c r="C5" s="6">
        <v>0.22</v>
      </c>
      <c r="D5" s="6">
        <v>1000</v>
      </c>
      <c r="E5" s="6">
        <f>1880</f>
        <v>1880</v>
      </c>
      <c r="F5" s="16"/>
    </row>
    <row r="6" spans="1:6">
      <c r="A6" s="4">
        <v>1060</v>
      </c>
      <c r="B6" s="17" t="s">
        <v>7</v>
      </c>
      <c r="C6" s="6">
        <v>0.25</v>
      </c>
      <c r="D6" s="6">
        <v>1000</v>
      </c>
      <c r="E6" s="6">
        <v>3821</v>
      </c>
      <c r="F6" s="16"/>
    </row>
    <row r="7" spans="1:6">
      <c r="A7" s="4">
        <v>1060</v>
      </c>
      <c r="B7" s="17" t="s">
        <v>9</v>
      </c>
      <c r="C7" s="6">
        <v>0.27</v>
      </c>
      <c r="D7" s="6">
        <v>1000</v>
      </c>
      <c r="E7" s="18">
        <v>1286</v>
      </c>
      <c r="F7" s="16"/>
    </row>
    <row r="8" spans="1:6">
      <c r="A8" s="4">
        <v>1060</v>
      </c>
      <c r="B8" s="17" t="s">
        <v>8</v>
      </c>
      <c r="C8" s="6">
        <v>0.27</v>
      </c>
      <c r="D8" s="6">
        <v>1000</v>
      </c>
      <c r="E8" s="6">
        <v>1040</v>
      </c>
      <c r="F8" s="16"/>
    </row>
    <row r="9" spans="1:6">
      <c r="A9" s="4">
        <v>1060</v>
      </c>
      <c r="B9" s="17" t="s">
        <v>7</v>
      </c>
      <c r="C9" s="6">
        <v>0.28</v>
      </c>
      <c r="D9" s="6">
        <v>1000</v>
      </c>
      <c r="E9" s="6">
        <v>644</v>
      </c>
      <c r="F9" s="16"/>
    </row>
    <row r="10" spans="1:6">
      <c r="A10" s="8">
        <v>1060</v>
      </c>
      <c r="B10" s="8" t="s">
        <v>7</v>
      </c>
      <c r="C10" s="9">
        <v>0.3</v>
      </c>
      <c r="D10" s="9">
        <v>1000</v>
      </c>
      <c r="E10" s="10">
        <f>2658+2756</f>
        <v>5414</v>
      </c>
      <c r="F10" s="16"/>
    </row>
    <row r="11" spans="1:6">
      <c r="A11" s="4">
        <v>1060</v>
      </c>
      <c r="B11" s="17" t="s">
        <v>7</v>
      </c>
      <c r="C11" s="6">
        <v>0.3</v>
      </c>
      <c r="D11" s="6">
        <v>1000</v>
      </c>
      <c r="E11" s="6">
        <v>1203</v>
      </c>
      <c r="F11" s="16"/>
    </row>
    <row r="12" spans="1:6">
      <c r="A12" s="4">
        <v>1060</v>
      </c>
      <c r="B12" s="17" t="s">
        <v>7</v>
      </c>
      <c r="C12" s="6">
        <v>0.3</v>
      </c>
      <c r="D12" s="6">
        <v>1000</v>
      </c>
      <c r="E12" s="6">
        <v>4964</v>
      </c>
      <c r="F12" s="16"/>
    </row>
    <row r="13" spans="1:6">
      <c r="A13" s="4">
        <v>1060</v>
      </c>
      <c r="B13" s="17" t="s">
        <v>9</v>
      </c>
      <c r="C13" s="6">
        <v>0.35</v>
      </c>
      <c r="D13" s="6">
        <v>1000</v>
      </c>
      <c r="E13" s="6">
        <f>2514+2270</f>
        <v>4784</v>
      </c>
      <c r="F13" s="16"/>
    </row>
    <row r="14" spans="1:6">
      <c r="A14" s="4">
        <v>1060</v>
      </c>
      <c r="B14" s="17" t="s">
        <v>9</v>
      </c>
      <c r="C14" s="6">
        <v>0.38</v>
      </c>
      <c r="D14" s="6">
        <v>1000</v>
      </c>
      <c r="E14" s="6">
        <v>480</v>
      </c>
      <c r="F14" s="16"/>
    </row>
    <row r="15" spans="1:6">
      <c r="A15" s="4">
        <v>1060</v>
      </c>
      <c r="B15" s="17" t="s">
        <v>8</v>
      </c>
      <c r="C15" s="6">
        <v>0.38</v>
      </c>
      <c r="D15" s="6">
        <v>1000</v>
      </c>
      <c r="E15" s="6">
        <v>1149</v>
      </c>
      <c r="F15" s="16"/>
    </row>
    <row r="16" spans="1:6">
      <c r="A16" s="4">
        <v>1060</v>
      </c>
      <c r="B16" s="17" t="s">
        <v>8</v>
      </c>
      <c r="C16" s="6">
        <v>0.38</v>
      </c>
      <c r="D16" s="6">
        <v>1000</v>
      </c>
      <c r="E16" s="6">
        <v>728</v>
      </c>
      <c r="F16" s="16"/>
    </row>
    <row r="17" spans="1:6">
      <c r="A17" s="4">
        <v>1060</v>
      </c>
      <c r="B17" s="17" t="s">
        <v>8</v>
      </c>
      <c r="C17" s="6">
        <v>0.38</v>
      </c>
      <c r="D17" s="6">
        <v>1000</v>
      </c>
      <c r="E17" s="6">
        <v>3599</v>
      </c>
      <c r="F17" s="16"/>
    </row>
    <row r="18" spans="1:6">
      <c r="A18" s="4">
        <v>1060</v>
      </c>
      <c r="B18" s="4" t="s">
        <v>8</v>
      </c>
      <c r="C18" s="6">
        <v>0.38</v>
      </c>
      <c r="D18" s="6">
        <v>1000</v>
      </c>
      <c r="E18" s="6">
        <v>4652</v>
      </c>
      <c r="F18" s="16"/>
    </row>
    <row r="19" spans="1:6">
      <c r="A19" s="4">
        <v>1060</v>
      </c>
      <c r="B19" s="4" t="s">
        <v>7</v>
      </c>
      <c r="C19" s="6">
        <v>0.4</v>
      </c>
      <c r="D19" s="6">
        <v>1000</v>
      </c>
      <c r="E19" s="6">
        <v>3367</v>
      </c>
      <c r="F19" s="16"/>
    </row>
    <row r="20" spans="1:6">
      <c r="A20" s="4">
        <v>1060</v>
      </c>
      <c r="B20" s="4" t="s">
        <v>9</v>
      </c>
      <c r="C20" s="6">
        <v>0.43</v>
      </c>
      <c r="D20" s="6">
        <v>1000</v>
      </c>
      <c r="E20" s="6">
        <v>379</v>
      </c>
      <c r="F20" s="16"/>
    </row>
    <row r="21" spans="1:6">
      <c r="A21" s="4">
        <v>1060</v>
      </c>
      <c r="B21" s="4" t="s">
        <v>7</v>
      </c>
      <c r="C21" s="6">
        <v>0.43</v>
      </c>
      <c r="D21" s="6">
        <v>1000</v>
      </c>
      <c r="E21" s="6">
        <v>4574</v>
      </c>
      <c r="F21" s="16"/>
    </row>
    <row r="22" spans="1:6">
      <c r="A22" s="4">
        <v>1100</v>
      </c>
      <c r="B22" s="4" t="s">
        <v>7</v>
      </c>
      <c r="C22" s="6">
        <v>0.48</v>
      </c>
      <c r="D22" s="6">
        <v>1000</v>
      </c>
      <c r="E22" s="6">
        <v>165</v>
      </c>
      <c r="F22" s="16"/>
    </row>
    <row r="23" spans="1:6">
      <c r="A23" s="4">
        <v>1100</v>
      </c>
      <c r="B23" s="4" t="s">
        <v>7</v>
      </c>
      <c r="C23" s="6">
        <v>0.58</v>
      </c>
      <c r="D23" s="6">
        <v>1000</v>
      </c>
      <c r="E23" s="6">
        <v>413</v>
      </c>
      <c r="F23" s="16"/>
    </row>
    <row r="24" spans="1:6">
      <c r="A24" s="4">
        <v>1060</v>
      </c>
      <c r="B24" s="4" t="s">
        <v>7</v>
      </c>
      <c r="C24" s="6">
        <v>0.58</v>
      </c>
      <c r="D24" s="6">
        <v>1000</v>
      </c>
      <c r="E24" s="6">
        <v>759</v>
      </c>
      <c r="F24" s="16"/>
    </row>
    <row r="25" spans="1:6">
      <c r="A25" s="4">
        <v>1060</v>
      </c>
      <c r="B25" s="4" t="s">
        <v>7</v>
      </c>
      <c r="C25" s="6">
        <v>0.58</v>
      </c>
      <c r="D25" s="6">
        <v>1000</v>
      </c>
      <c r="E25" s="6">
        <v>948</v>
      </c>
      <c r="F25" s="16"/>
    </row>
    <row r="26" spans="1:6">
      <c r="A26" s="4">
        <v>1060</v>
      </c>
      <c r="B26" s="4" t="s">
        <v>9</v>
      </c>
      <c r="C26" s="6">
        <v>0.6</v>
      </c>
      <c r="D26" s="6">
        <v>1000</v>
      </c>
      <c r="E26" s="6">
        <v>2524</v>
      </c>
      <c r="F26" s="16"/>
    </row>
    <row r="27" spans="1:6">
      <c r="A27" s="4">
        <v>1060</v>
      </c>
      <c r="B27" s="4" t="s">
        <v>9</v>
      </c>
      <c r="C27" s="6">
        <v>0.6</v>
      </c>
      <c r="D27" s="6">
        <v>1000</v>
      </c>
      <c r="E27" s="6">
        <v>2748</v>
      </c>
      <c r="F27" s="16"/>
    </row>
    <row r="28" spans="1:6">
      <c r="A28" s="4">
        <v>1060</v>
      </c>
      <c r="B28" s="4" t="s">
        <v>7</v>
      </c>
      <c r="C28" s="6">
        <v>0.75</v>
      </c>
      <c r="D28" s="6">
        <v>1000</v>
      </c>
      <c r="E28" s="6">
        <v>341</v>
      </c>
      <c r="F28" s="16"/>
    </row>
    <row r="29" spans="1:6">
      <c r="A29" s="4">
        <v>1060</v>
      </c>
      <c r="B29" s="17" t="s">
        <v>7</v>
      </c>
      <c r="C29" s="6">
        <v>0.75</v>
      </c>
      <c r="D29" s="6">
        <v>1000</v>
      </c>
      <c r="E29" s="6">
        <v>2464</v>
      </c>
      <c r="F29" s="16"/>
    </row>
    <row r="30" spans="1:6">
      <c r="A30" s="4">
        <v>1060</v>
      </c>
      <c r="B30" s="4" t="s">
        <v>7</v>
      </c>
      <c r="C30" s="6">
        <v>0.88</v>
      </c>
      <c r="D30" s="6">
        <v>1000</v>
      </c>
      <c r="E30" s="6">
        <v>385</v>
      </c>
      <c r="F30" s="16"/>
    </row>
    <row r="31" spans="1:6">
      <c r="A31" s="4">
        <v>1060</v>
      </c>
      <c r="B31" s="17" t="s">
        <v>7</v>
      </c>
      <c r="C31" s="6">
        <v>0.95</v>
      </c>
      <c r="D31" s="6">
        <v>1000</v>
      </c>
      <c r="E31" s="6">
        <v>4812</v>
      </c>
      <c r="F31" s="16"/>
    </row>
    <row r="32" spans="1:6">
      <c r="A32" s="4">
        <v>1060</v>
      </c>
      <c r="B32" s="17" t="s">
        <v>7</v>
      </c>
      <c r="C32" s="6">
        <v>1.15</v>
      </c>
      <c r="D32" s="6">
        <v>1000</v>
      </c>
      <c r="E32" s="6">
        <v>2847</v>
      </c>
      <c r="F32" s="16"/>
    </row>
    <row r="33" spans="1:6">
      <c r="A33" s="4">
        <v>1060</v>
      </c>
      <c r="B33" s="17" t="s">
        <v>7</v>
      </c>
      <c r="C33" s="6">
        <v>1.47</v>
      </c>
      <c r="D33" s="6">
        <v>1000</v>
      </c>
      <c r="E33" s="6">
        <v>4854</v>
      </c>
      <c r="F33" s="16"/>
    </row>
    <row r="34" spans="1:6">
      <c r="A34" s="4">
        <v>1100</v>
      </c>
      <c r="B34" s="17" t="s">
        <v>10</v>
      </c>
      <c r="C34" s="6">
        <v>1.85</v>
      </c>
      <c r="D34" s="6">
        <v>1000</v>
      </c>
      <c r="E34" s="6">
        <v>414</v>
      </c>
      <c r="F34" s="16"/>
    </row>
    <row r="35" spans="1:6">
      <c r="A35" s="4">
        <v>1100</v>
      </c>
      <c r="B35" s="17" t="s">
        <v>10</v>
      </c>
      <c r="C35" s="9">
        <v>2.35</v>
      </c>
      <c r="D35" s="9">
        <v>1000</v>
      </c>
      <c r="E35" s="6">
        <v>1359</v>
      </c>
      <c r="F35" s="16"/>
    </row>
    <row r="36" spans="1:6">
      <c r="A36" s="4">
        <v>1060</v>
      </c>
      <c r="B36" s="17" t="s">
        <v>7</v>
      </c>
      <c r="C36" s="6">
        <v>2.7</v>
      </c>
      <c r="D36" s="6">
        <v>1000</v>
      </c>
      <c r="E36" s="6">
        <v>5112</v>
      </c>
      <c r="F36" s="16"/>
    </row>
    <row r="37" spans="1:6">
      <c r="A37" s="4">
        <v>1100</v>
      </c>
      <c r="B37" s="17" t="s">
        <v>10</v>
      </c>
      <c r="C37" s="6">
        <v>2.85</v>
      </c>
      <c r="D37" s="6">
        <v>1000</v>
      </c>
      <c r="E37" s="6">
        <v>2491</v>
      </c>
      <c r="F37" s="16"/>
    </row>
    <row r="38" spans="1:6">
      <c r="A38" s="4">
        <v>1100</v>
      </c>
      <c r="B38" s="17" t="s">
        <v>6</v>
      </c>
      <c r="C38" s="6">
        <v>0.21</v>
      </c>
      <c r="D38" s="6">
        <v>1026</v>
      </c>
      <c r="E38" s="6">
        <f>5679+5379</f>
        <v>11058</v>
      </c>
      <c r="F38" s="16"/>
    </row>
    <row r="39" spans="1:6">
      <c r="A39" s="4">
        <v>1060</v>
      </c>
      <c r="B39" s="4" t="s">
        <v>7</v>
      </c>
      <c r="C39" s="6">
        <v>1.95</v>
      </c>
      <c r="D39" s="6">
        <v>1030</v>
      </c>
      <c r="E39" s="6">
        <v>667</v>
      </c>
      <c r="F39" s="16"/>
    </row>
    <row r="40" spans="1:6">
      <c r="A40" s="4">
        <v>1060</v>
      </c>
      <c r="B40" s="4" t="s">
        <v>7</v>
      </c>
      <c r="C40" s="6">
        <v>0.4</v>
      </c>
      <c r="D40" s="6">
        <v>1080</v>
      </c>
      <c r="E40" s="6">
        <v>1022</v>
      </c>
      <c r="F40" s="16"/>
    </row>
    <row r="41" spans="1:6">
      <c r="A41" s="4">
        <v>1060</v>
      </c>
      <c r="B41" s="4" t="s">
        <v>8</v>
      </c>
      <c r="C41" s="6">
        <v>0.29</v>
      </c>
      <c r="D41" s="6">
        <v>1083</v>
      </c>
      <c r="E41" s="6">
        <v>3049</v>
      </c>
      <c r="F41" s="16"/>
    </row>
    <row r="42" spans="1:6">
      <c r="A42" s="4">
        <v>1100</v>
      </c>
      <c r="B42" s="4" t="s">
        <v>9</v>
      </c>
      <c r="C42" s="6">
        <v>0.46</v>
      </c>
      <c r="D42" s="6">
        <v>1100</v>
      </c>
      <c r="E42" s="6">
        <v>851</v>
      </c>
      <c r="F42" s="16"/>
    </row>
    <row r="43" spans="1:6">
      <c r="A43" s="4">
        <v>1060</v>
      </c>
      <c r="B43" s="4" t="s">
        <v>8</v>
      </c>
      <c r="C43" s="6">
        <v>0.46</v>
      </c>
      <c r="D43" s="6">
        <v>1100</v>
      </c>
      <c r="E43" s="6">
        <f>3563</f>
        <v>3563</v>
      </c>
      <c r="F43" s="16"/>
    </row>
    <row r="44" spans="1:6">
      <c r="A44" s="4">
        <v>1060</v>
      </c>
      <c r="B44" s="4" t="s">
        <v>8</v>
      </c>
      <c r="C44" s="6">
        <v>0.46</v>
      </c>
      <c r="D44" s="6">
        <v>1100</v>
      </c>
      <c r="E44" s="6">
        <f>2572</f>
        <v>2572</v>
      </c>
      <c r="F44" s="16"/>
    </row>
    <row r="45" spans="1:6">
      <c r="A45" s="4">
        <v>1100</v>
      </c>
      <c r="B45" s="4" t="s">
        <v>7</v>
      </c>
      <c r="C45" s="9">
        <v>1.35</v>
      </c>
      <c r="D45" s="9">
        <v>1100</v>
      </c>
      <c r="E45" s="10">
        <v>1387</v>
      </c>
      <c r="F45" s="16"/>
    </row>
    <row r="46" spans="1:6">
      <c r="A46" s="4">
        <v>1100</v>
      </c>
      <c r="B46" s="4" t="s">
        <v>7</v>
      </c>
      <c r="C46" s="6">
        <v>1.4</v>
      </c>
      <c r="D46" s="6">
        <v>1100</v>
      </c>
      <c r="E46" s="6">
        <v>4880</v>
      </c>
      <c r="F46" s="16"/>
    </row>
    <row r="47" spans="1:6">
      <c r="A47" s="4">
        <v>1100</v>
      </c>
      <c r="B47" s="4" t="s">
        <v>10</v>
      </c>
      <c r="C47" s="6">
        <v>2.35</v>
      </c>
      <c r="D47" s="6">
        <v>1100</v>
      </c>
      <c r="E47" s="6">
        <v>2047</v>
      </c>
      <c r="F47" s="16"/>
    </row>
    <row r="48" spans="1:6">
      <c r="A48" s="4">
        <v>1100</v>
      </c>
      <c r="B48" s="4" t="s">
        <v>10</v>
      </c>
      <c r="C48" s="6">
        <v>2.85</v>
      </c>
      <c r="D48" s="6">
        <v>1100</v>
      </c>
      <c r="E48" s="6">
        <v>160</v>
      </c>
      <c r="F48" s="16"/>
    </row>
    <row r="49" spans="1:6">
      <c r="A49" s="4">
        <v>1060</v>
      </c>
      <c r="B49" s="4" t="s">
        <v>7</v>
      </c>
      <c r="C49" s="6">
        <v>1.76</v>
      </c>
      <c r="D49" s="6">
        <v>1110</v>
      </c>
      <c r="E49" s="6">
        <v>4687</v>
      </c>
      <c r="F49" s="16"/>
    </row>
    <row r="50" spans="1:6">
      <c r="A50" s="4">
        <v>1060</v>
      </c>
      <c r="B50" s="4" t="s">
        <v>7</v>
      </c>
      <c r="C50" s="6">
        <v>1.76</v>
      </c>
      <c r="D50" s="6">
        <v>1110</v>
      </c>
      <c r="E50" s="6">
        <v>4901</v>
      </c>
      <c r="F50" s="16"/>
    </row>
    <row r="51" spans="1:6">
      <c r="A51" s="4">
        <v>1060</v>
      </c>
      <c r="B51" s="4" t="s">
        <v>7</v>
      </c>
      <c r="C51" s="6">
        <v>1.95</v>
      </c>
      <c r="D51" s="6">
        <v>1110</v>
      </c>
      <c r="E51" s="6">
        <f>2039</f>
        <v>2039</v>
      </c>
      <c r="F51" s="16"/>
    </row>
    <row r="52" spans="1:6">
      <c r="A52" s="4">
        <v>1060</v>
      </c>
      <c r="B52" s="4" t="s">
        <v>7</v>
      </c>
      <c r="C52" s="6">
        <v>1.95</v>
      </c>
      <c r="D52" s="6">
        <v>1110</v>
      </c>
      <c r="E52" s="6">
        <f>4781</f>
        <v>4781</v>
      </c>
      <c r="F52" s="16"/>
    </row>
    <row r="53" spans="1:6">
      <c r="A53" s="4">
        <v>1100</v>
      </c>
      <c r="B53" s="4" t="s">
        <v>9</v>
      </c>
      <c r="C53" s="6">
        <v>0.34</v>
      </c>
      <c r="D53" s="6">
        <v>1120</v>
      </c>
      <c r="E53" s="6">
        <f>2288</f>
        <v>2288</v>
      </c>
      <c r="F53" s="16"/>
    </row>
    <row r="54" spans="1:6">
      <c r="A54" s="4">
        <v>1060</v>
      </c>
      <c r="B54" s="4" t="s">
        <v>7</v>
      </c>
      <c r="C54" s="6">
        <v>0.78</v>
      </c>
      <c r="D54" s="6">
        <v>1120</v>
      </c>
      <c r="E54" s="6">
        <f>2428+2675</f>
        <v>5103</v>
      </c>
      <c r="F54" s="16"/>
    </row>
    <row r="55" spans="1:6">
      <c r="A55" s="4">
        <v>1060</v>
      </c>
      <c r="B55" s="4" t="s">
        <v>7</v>
      </c>
      <c r="C55" s="6">
        <v>0.78</v>
      </c>
      <c r="D55" s="6">
        <v>1153</v>
      </c>
      <c r="E55" s="6">
        <f>2972</f>
        <v>2972</v>
      </c>
      <c r="F55" s="16"/>
    </row>
    <row r="56" spans="1:6">
      <c r="A56" s="4">
        <v>1060</v>
      </c>
      <c r="B56" s="4" t="s">
        <v>7</v>
      </c>
      <c r="C56" s="6">
        <v>0.78</v>
      </c>
      <c r="D56" s="6">
        <v>1153</v>
      </c>
      <c r="E56" s="6">
        <v>3116</v>
      </c>
      <c r="F56" s="16"/>
    </row>
    <row r="57" spans="1:6">
      <c r="A57" s="4">
        <v>1060</v>
      </c>
      <c r="B57" s="4" t="s">
        <v>9</v>
      </c>
      <c r="C57" s="6">
        <v>0.38</v>
      </c>
      <c r="D57" s="6">
        <v>1170</v>
      </c>
      <c r="E57" s="6">
        <f>2664</f>
        <v>2664</v>
      </c>
      <c r="F57" s="16"/>
    </row>
    <row r="58" spans="1:6">
      <c r="A58" s="4">
        <v>1060</v>
      </c>
      <c r="B58" s="4" t="s">
        <v>9</v>
      </c>
      <c r="C58" s="6">
        <v>0.46</v>
      </c>
      <c r="D58" s="6">
        <v>1200</v>
      </c>
      <c r="E58" s="6">
        <v>375</v>
      </c>
      <c r="F58" s="16"/>
    </row>
    <row r="59" spans="1:6">
      <c r="A59" s="4">
        <v>1100</v>
      </c>
      <c r="B59" s="4" t="s">
        <v>8</v>
      </c>
      <c r="C59" s="6">
        <v>0.46</v>
      </c>
      <c r="D59" s="6">
        <v>1200</v>
      </c>
      <c r="E59" s="6">
        <f>2973+3382</f>
        <v>6355</v>
      </c>
      <c r="F59" s="16"/>
    </row>
    <row r="60" spans="1:6">
      <c r="A60" s="4">
        <v>1100</v>
      </c>
      <c r="B60" s="4" t="s">
        <v>9</v>
      </c>
      <c r="C60" s="6">
        <v>0.46</v>
      </c>
      <c r="D60" s="6">
        <v>1200</v>
      </c>
      <c r="E60" s="6">
        <v>1545</v>
      </c>
      <c r="F60" s="16"/>
    </row>
    <row r="61" spans="1:6">
      <c r="A61" s="4">
        <v>1100</v>
      </c>
      <c r="B61" s="4" t="s">
        <v>9</v>
      </c>
      <c r="C61" s="6">
        <v>0.46</v>
      </c>
      <c r="D61" s="6">
        <v>1200</v>
      </c>
      <c r="E61" s="6">
        <f>2453</f>
        <v>2453</v>
      </c>
      <c r="F61" s="16"/>
    </row>
    <row r="62" spans="1:6">
      <c r="A62" s="4">
        <v>1100</v>
      </c>
      <c r="B62" s="4" t="s">
        <v>10</v>
      </c>
      <c r="C62" s="6">
        <v>1.4</v>
      </c>
      <c r="D62" s="6">
        <v>1200</v>
      </c>
      <c r="E62" s="6">
        <v>325</v>
      </c>
      <c r="F62" s="16"/>
    </row>
    <row r="63" spans="1:6">
      <c r="A63" s="4">
        <v>1100</v>
      </c>
      <c r="B63" s="4" t="s">
        <v>10</v>
      </c>
      <c r="C63" s="6">
        <v>1.4</v>
      </c>
      <c r="D63" s="6">
        <v>1200</v>
      </c>
      <c r="E63" s="6">
        <v>515</v>
      </c>
      <c r="F63" s="16"/>
    </row>
    <row r="64" spans="1:6">
      <c r="A64" s="4">
        <v>1100</v>
      </c>
      <c r="B64" s="4" t="s">
        <v>10</v>
      </c>
      <c r="C64" s="6">
        <v>1.85</v>
      </c>
      <c r="D64" s="6">
        <v>1200</v>
      </c>
      <c r="E64" s="6">
        <v>3983</v>
      </c>
      <c r="F64" s="16"/>
    </row>
    <row r="65" spans="1:6">
      <c r="A65" s="4">
        <v>1100</v>
      </c>
      <c r="B65" s="4" t="s">
        <v>10</v>
      </c>
      <c r="C65" s="6">
        <v>1.85</v>
      </c>
      <c r="D65" s="6">
        <v>1200</v>
      </c>
      <c r="E65" s="6">
        <v>3337</v>
      </c>
      <c r="F65" s="16"/>
    </row>
    <row r="66" spans="1:6">
      <c r="A66" s="4">
        <v>1100</v>
      </c>
      <c r="B66" s="4" t="s">
        <v>10</v>
      </c>
      <c r="C66" s="6">
        <v>2.35</v>
      </c>
      <c r="D66" s="6">
        <v>1200</v>
      </c>
      <c r="E66" s="18">
        <v>294</v>
      </c>
      <c r="F66" s="16"/>
    </row>
    <row r="67" spans="1:6">
      <c r="A67" s="4">
        <v>1100</v>
      </c>
      <c r="B67" s="4" t="s">
        <v>10</v>
      </c>
      <c r="C67" s="6">
        <v>2.35</v>
      </c>
      <c r="D67" s="6">
        <v>1200</v>
      </c>
      <c r="E67" s="6">
        <v>5337</v>
      </c>
      <c r="F67" s="16"/>
    </row>
    <row r="68" spans="1:6">
      <c r="A68" s="4">
        <v>1100</v>
      </c>
      <c r="B68" s="4" t="s">
        <v>10</v>
      </c>
      <c r="C68" s="6">
        <v>2.85</v>
      </c>
      <c r="D68" s="6">
        <v>1200</v>
      </c>
      <c r="E68" s="6">
        <f>5962+6002</f>
        <v>11964</v>
      </c>
      <c r="F68" s="16"/>
    </row>
    <row r="69" spans="1:6">
      <c r="A69" s="4">
        <v>1100</v>
      </c>
      <c r="B69" s="4" t="s">
        <v>10</v>
      </c>
      <c r="C69" s="6">
        <v>2.85</v>
      </c>
      <c r="D69" s="6">
        <v>1200</v>
      </c>
      <c r="E69" s="6">
        <v>5320</v>
      </c>
      <c r="F69" s="16"/>
    </row>
    <row r="70" spans="1:6">
      <c r="A70" s="4">
        <v>1100</v>
      </c>
      <c r="B70" s="4" t="s">
        <v>9</v>
      </c>
      <c r="C70" s="6">
        <v>0.34</v>
      </c>
      <c r="D70" s="6">
        <v>1213</v>
      </c>
      <c r="E70" s="6">
        <f>2228+2144</f>
        <v>4372</v>
      </c>
      <c r="F70" s="16"/>
    </row>
    <row r="71" spans="1:6">
      <c r="A71" s="4">
        <v>1100</v>
      </c>
      <c r="B71" s="4" t="s">
        <v>9</v>
      </c>
      <c r="C71" s="6">
        <v>0.34</v>
      </c>
      <c r="D71" s="6">
        <v>1219</v>
      </c>
      <c r="E71" s="6">
        <f>2260+2498</f>
        <v>4758</v>
      </c>
      <c r="F71" s="16"/>
    </row>
    <row r="72" spans="1:6">
      <c r="A72" s="4">
        <v>1100</v>
      </c>
      <c r="B72" s="4" t="s">
        <v>6</v>
      </c>
      <c r="C72" s="6">
        <v>0.21</v>
      </c>
      <c r="D72" s="6">
        <v>1220</v>
      </c>
      <c r="E72" s="6">
        <f>4055</f>
        <v>4055</v>
      </c>
      <c r="F72" s="16"/>
    </row>
    <row r="73" spans="1:6">
      <c r="A73" s="4">
        <v>1100</v>
      </c>
      <c r="B73" s="4" t="s">
        <v>7</v>
      </c>
      <c r="C73" s="6">
        <v>0.4</v>
      </c>
      <c r="D73" s="6">
        <v>1220</v>
      </c>
      <c r="E73" s="6">
        <v>2666</v>
      </c>
      <c r="F73" s="16"/>
    </row>
    <row r="74" spans="1:6">
      <c r="A74" s="4">
        <v>1100</v>
      </c>
      <c r="B74" s="4" t="s">
        <v>7</v>
      </c>
      <c r="C74" s="6">
        <v>0.4</v>
      </c>
      <c r="D74" s="6">
        <v>1220</v>
      </c>
      <c r="E74" s="6">
        <v>2406</v>
      </c>
      <c r="F74" s="16"/>
    </row>
    <row r="75" spans="1:6">
      <c r="A75" s="4">
        <v>1060</v>
      </c>
      <c r="B75" s="4" t="s">
        <v>9</v>
      </c>
      <c r="C75" s="6">
        <v>0.48</v>
      </c>
      <c r="D75" s="6">
        <v>1220</v>
      </c>
      <c r="E75" s="6">
        <v>2039</v>
      </c>
      <c r="F75" s="16"/>
    </row>
    <row r="76" spans="1:6">
      <c r="A76" s="4">
        <v>1060</v>
      </c>
      <c r="B76" s="4" t="s">
        <v>9</v>
      </c>
      <c r="C76" s="6">
        <v>0.48</v>
      </c>
      <c r="D76" s="6">
        <v>1220</v>
      </c>
      <c r="E76" s="6">
        <f>994</f>
        <v>994</v>
      </c>
      <c r="F76" s="16"/>
    </row>
    <row r="77" spans="1:6">
      <c r="A77" s="4">
        <v>1060</v>
      </c>
      <c r="B77" s="4" t="s">
        <v>7</v>
      </c>
      <c r="C77" s="6">
        <v>0.48</v>
      </c>
      <c r="D77" s="6">
        <v>1220</v>
      </c>
      <c r="E77" s="6">
        <v>3555</v>
      </c>
      <c r="F77" s="16"/>
    </row>
    <row r="78" spans="1:6">
      <c r="A78" s="4">
        <v>1060</v>
      </c>
      <c r="B78" s="4" t="s">
        <v>7</v>
      </c>
      <c r="C78" s="6">
        <v>0.51</v>
      </c>
      <c r="D78" s="6">
        <v>1220</v>
      </c>
      <c r="E78" s="6">
        <v>2830</v>
      </c>
      <c r="F78" s="16"/>
    </row>
    <row r="79" spans="1:6">
      <c r="A79" s="4">
        <v>1100</v>
      </c>
      <c r="B79" s="4" t="s">
        <v>7</v>
      </c>
      <c r="C79" s="6">
        <v>0.58</v>
      </c>
      <c r="D79" s="6">
        <v>1220</v>
      </c>
      <c r="E79" s="6">
        <v>180</v>
      </c>
      <c r="F79" s="16"/>
    </row>
    <row r="80" spans="1:6">
      <c r="A80" s="4">
        <v>1100</v>
      </c>
      <c r="B80" s="4" t="s">
        <v>7</v>
      </c>
      <c r="C80" s="6">
        <v>0.58</v>
      </c>
      <c r="D80" s="6">
        <v>1220</v>
      </c>
      <c r="E80" s="6">
        <v>710</v>
      </c>
      <c r="F80" s="16"/>
    </row>
    <row r="81" spans="1:6">
      <c r="A81" s="4">
        <v>1100</v>
      </c>
      <c r="B81" s="4" t="s">
        <v>7</v>
      </c>
      <c r="C81" s="6">
        <v>0.68</v>
      </c>
      <c r="D81" s="6">
        <v>1220</v>
      </c>
      <c r="E81" s="6">
        <f>2318</f>
        <v>2318</v>
      </c>
      <c r="F81" s="16"/>
    </row>
    <row r="82" spans="1:6">
      <c r="A82" s="4">
        <v>1060</v>
      </c>
      <c r="B82" s="4" t="s">
        <v>7</v>
      </c>
      <c r="C82" s="6">
        <v>0.75</v>
      </c>
      <c r="D82" s="6">
        <v>1220</v>
      </c>
      <c r="E82" s="6">
        <v>1673</v>
      </c>
      <c r="F82" s="16"/>
    </row>
    <row r="83" spans="1:6">
      <c r="A83" s="4">
        <v>1060</v>
      </c>
      <c r="B83" s="4" t="s">
        <v>7</v>
      </c>
      <c r="C83" s="6">
        <v>0.88</v>
      </c>
      <c r="D83" s="6">
        <v>1220</v>
      </c>
      <c r="E83" s="6">
        <v>2223</v>
      </c>
      <c r="F83" s="16"/>
    </row>
    <row r="84" spans="1:6">
      <c r="A84" s="4">
        <v>1060</v>
      </c>
      <c r="B84" s="4" t="s">
        <v>7</v>
      </c>
      <c r="C84" s="6">
        <v>0.88</v>
      </c>
      <c r="D84" s="6">
        <v>1220</v>
      </c>
      <c r="E84" s="6">
        <v>2263</v>
      </c>
      <c r="F84" s="16"/>
    </row>
    <row r="85" spans="1:6">
      <c r="A85" s="4">
        <v>1060</v>
      </c>
      <c r="B85" s="4" t="s">
        <v>7</v>
      </c>
      <c r="C85" s="6">
        <v>0.95</v>
      </c>
      <c r="D85" s="6">
        <v>1220</v>
      </c>
      <c r="E85" s="6">
        <v>4861</v>
      </c>
      <c r="F85" s="16"/>
    </row>
    <row r="86" spans="1:6">
      <c r="A86" s="4">
        <v>1060</v>
      </c>
      <c r="B86" s="4" t="s">
        <v>7</v>
      </c>
      <c r="C86" s="6">
        <v>1.15</v>
      </c>
      <c r="D86" s="6">
        <v>1220</v>
      </c>
      <c r="E86" s="6">
        <v>2019</v>
      </c>
      <c r="F86" s="16"/>
    </row>
    <row r="87" spans="1:6">
      <c r="A87" s="4">
        <v>1060</v>
      </c>
      <c r="B87" s="4">
        <v>0</v>
      </c>
      <c r="C87" s="6">
        <v>1.17</v>
      </c>
      <c r="D87" s="6">
        <v>1220</v>
      </c>
      <c r="E87" s="6">
        <f>4960</f>
        <v>4960</v>
      </c>
      <c r="F87" s="16"/>
    </row>
    <row r="88" spans="1:6">
      <c r="A88" s="4">
        <v>1060</v>
      </c>
      <c r="B88" s="4" t="s">
        <v>7</v>
      </c>
      <c r="C88" s="6">
        <v>1.2</v>
      </c>
      <c r="D88" s="6">
        <v>1220</v>
      </c>
      <c r="E88" s="6">
        <v>876</v>
      </c>
      <c r="F88" s="16"/>
    </row>
    <row r="89" spans="1:6">
      <c r="A89" s="4">
        <v>1100</v>
      </c>
      <c r="B89" s="4" t="s">
        <v>7</v>
      </c>
      <c r="C89" s="6">
        <v>1.38</v>
      </c>
      <c r="D89" s="6">
        <v>1220</v>
      </c>
      <c r="E89" s="6">
        <v>537</v>
      </c>
      <c r="F89" s="16"/>
    </row>
    <row r="90" spans="1:6">
      <c r="A90" s="7">
        <v>1050</v>
      </c>
      <c r="B90" s="7" t="s">
        <v>7</v>
      </c>
      <c r="C90" s="6">
        <v>1.46</v>
      </c>
      <c r="D90" s="6">
        <v>1220</v>
      </c>
      <c r="E90" s="6">
        <v>4743</v>
      </c>
      <c r="F90" s="16"/>
    </row>
    <row r="91" spans="1:6">
      <c r="A91" s="19">
        <v>1060</v>
      </c>
      <c r="B91" s="19" t="s">
        <v>7</v>
      </c>
      <c r="C91" s="20">
        <v>1.97</v>
      </c>
      <c r="D91" s="20">
        <v>1220</v>
      </c>
      <c r="E91" s="20">
        <v>3985</v>
      </c>
      <c r="F91" s="16"/>
    </row>
    <row r="92" spans="1:6">
      <c r="A92" s="4">
        <v>1060</v>
      </c>
      <c r="B92" s="4" t="s">
        <v>7</v>
      </c>
      <c r="C92" s="6">
        <v>2.47</v>
      </c>
      <c r="D92" s="6">
        <v>1220</v>
      </c>
      <c r="E92" s="6">
        <v>799</v>
      </c>
      <c r="F92" s="16"/>
    </row>
    <row r="93" spans="1:6">
      <c r="A93" s="7">
        <v>1050</v>
      </c>
      <c r="B93" s="7" t="s">
        <v>7</v>
      </c>
      <c r="C93" s="6">
        <v>2.95</v>
      </c>
      <c r="D93" s="6">
        <v>1220</v>
      </c>
      <c r="E93" s="6">
        <v>4582</v>
      </c>
      <c r="F93" s="16"/>
    </row>
    <row r="94" spans="1:6">
      <c r="A94" s="4">
        <v>1100</v>
      </c>
      <c r="B94" s="4" t="s">
        <v>7</v>
      </c>
      <c r="C94" s="6">
        <v>0.95</v>
      </c>
      <c r="D94" s="6">
        <v>1228</v>
      </c>
      <c r="E94" s="6">
        <f>(2687)+(2621+2667)</f>
        <v>7975</v>
      </c>
      <c r="F94" s="16"/>
    </row>
    <row r="95" spans="1:6">
      <c r="A95" s="4">
        <v>1100</v>
      </c>
      <c r="B95" s="4" t="s">
        <v>6</v>
      </c>
      <c r="C95" s="6">
        <v>0.21</v>
      </c>
      <c r="D95" s="6">
        <v>1230</v>
      </c>
      <c r="E95" s="6">
        <v>2097</v>
      </c>
      <c r="F95" s="16"/>
    </row>
    <row r="96" spans="1:6">
      <c r="A96" s="4">
        <v>1100</v>
      </c>
      <c r="B96" s="4" t="s">
        <v>7</v>
      </c>
      <c r="C96" s="6">
        <v>0.46</v>
      </c>
      <c r="D96" s="6">
        <v>1300</v>
      </c>
      <c r="E96" s="6">
        <f>3165+2966</f>
        <v>6131</v>
      </c>
      <c r="F96" s="16"/>
    </row>
    <row r="97" spans="1:6">
      <c r="A97" s="4">
        <v>1100</v>
      </c>
      <c r="B97" s="4" t="s">
        <v>10</v>
      </c>
      <c r="C97" s="6">
        <v>2.35</v>
      </c>
      <c r="D97" s="6">
        <v>1300</v>
      </c>
      <c r="E97" s="6">
        <v>751</v>
      </c>
      <c r="F97" s="16"/>
    </row>
    <row r="98" spans="1:6">
      <c r="A98" s="4">
        <v>1100</v>
      </c>
      <c r="B98" s="4" t="s">
        <v>7</v>
      </c>
      <c r="C98" s="6">
        <v>1.4</v>
      </c>
      <c r="D98" s="6">
        <v>1400</v>
      </c>
      <c r="E98" s="6">
        <v>3941</v>
      </c>
      <c r="F98" s="16"/>
    </row>
    <row r="99" spans="1:6">
      <c r="A99" s="4">
        <v>1100</v>
      </c>
      <c r="B99" s="4" t="s">
        <v>10</v>
      </c>
      <c r="C99" s="6">
        <v>2.35</v>
      </c>
      <c r="D99" s="6">
        <v>1400</v>
      </c>
      <c r="E99" s="6">
        <v>2102</v>
      </c>
      <c r="F99" s="16"/>
    </row>
    <row r="100" spans="1:6">
      <c r="A100" s="4">
        <v>1100</v>
      </c>
      <c r="B100" s="4" t="s">
        <v>10</v>
      </c>
      <c r="C100" s="6">
        <v>2.85</v>
      </c>
      <c r="D100" s="6">
        <v>1400</v>
      </c>
      <c r="E100" s="6">
        <v>2588</v>
      </c>
      <c r="F100" s="16"/>
    </row>
    <row r="101" spans="1:6">
      <c r="A101" s="4">
        <v>1100</v>
      </c>
      <c r="B101" s="4" t="s">
        <v>10</v>
      </c>
      <c r="C101" s="6">
        <v>1.85</v>
      </c>
      <c r="D101" s="6">
        <v>1500</v>
      </c>
      <c r="E101" s="6">
        <v>2247</v>
      </c>
      <c r="F101" s="16"/>
    </row>
    <row r="102" spans="1:6">
      <c r="A102" s="4">
        <v>1100</v>
      </c>
      <c r="B102" s="4" t="s">
        <v>10</v>
      </c>
      <c r="C102" s="6">
        <v>1.95</v>
      </c>
      <c r="D102" s="6">
        <v>1500</v>
      </c>
      <c r="E102" s="6">
        <v>3885</v>
      </c>
      <c r="F102" s="16"/>
    </row>
    <row r="103" spans="1:6">
      <c r="A103" s="4">
        <v>1100</v>
      </c>
      <c r="B103" s="4" t="s">
        <v>10</v>
      </c>
      <c r="C103" s="6">
        <v>1.95</v>
      </c>
      <c r="D103" s="6">
        <v>1500</v>
      </c>
      <c r="E103" s="6">
        <v>7124</v>
      </c>
      <c r="F103" s="16"/>
    </row>
    <row r="104" spans="1:6">
      <c r="A104" s="4">
        <v>1100</v>
      </c>
      <c r="B104" s="4" t="s">
        <v>10</v>
      </c>
      <c r="C104" s="6">
        <v>2.35</v>
      </c>
      <c r="D104" s="6">
        <v>1500</v>
      </c>
      <c r="E104" s="6">
        <v>7102</v>
      </c>
      <c r="F104" s="16"/>
    </row>
    <row r="105" spans="1:6">
      <c r="A105" s="4">
        <v>1100</v>
      </c>
      <c r="B105" s="4" t="s">
        <v>10</v>
      </c>
      <c r="C105" s="6">
        <v>2.85</v>
      </c>
      <c r="D105" s="6">
        <v>1500</v>
      </c>
      <c r="E105" s="6">
        <v>7582</v>
      </c>
      <c r="F105" s="16"/>
    </row>
    <row r="106" spans="1:6">
      <c r="A106" s="4">
        <v>1060</v>
      </c>
      <c r="B106" s="4" t="s">
        <v>10</v>
      </c>
      <c r="C106" s="6">
        <v>2.95</v>
      </c>
      <c r="D106" s="6">
        <v>1500</v>
      </c>
      <c r="E106" s="6">
        <v>6836</v>
      </c>
      <c r="F106" s="16"/>
    </row>
    <row r="107" spans="1:6">
      <c r="A107" s="4">
        <v>1100</v>
      </c>
      <c r="B107" s="4" t="s">
        <v>10</v>
      </c>
      <c r="C107" s="6">
        <v>1.95</v>
      </c>
      <c r="D107" s="6">
        <v>1524</v>
      </c>
      <c r="E107" s="6">
        <v>998</v>
      </c>
      <c r="F107" s="16"/>
    </row>
    <row r="108" spans="1:6">
      <c r="A108" s="4">
        <v>1100</v>
      </c>
      <c r="B108" s="4" t="s">
        <v>10</v>
      </c>
      <c r="C108" s="6">
        <v>2.95</v>
      </c>
      <c r="D108" s="6">
        <v>1524</v>
      </c>
      <c r="E108" s="6">
        <v>1688</v>
      </c>
      <c r="F108" s="16"/>
    </row>
    <row r="109" spans="1:6">
      <c r="A109" s="4">
        <v>1060</v>
      </c>
      <c r="B109" s="4" t="s">
        <v>10</v>
      </c>
      <c r="C109" s="6">
        <v>1.85</v>
      </c>
      <c r="D109" s="6">
        <v>1600</v>
      </c>
      <c r="E109" s="6">
        <v>164</v>
      </c>
      <c r="F109" s="16"/>
    </row>
    <row r="110" spans="1:6">
      <c r="A110" s="4">
        <v>1100</v>
      </c>
      <c r="B110" s="4" t="s">
        <v>10</v>
      </c>
      <c r="C110" s="6">
        <v>1.85</v>
      </c>
      <c r="D110" s="6">
        <v>1600</v>
      </c>
      <c r="E110" s="6">
        <v>6202</v>
      </c>
      <c r="F110" s="16"/>
    </row>
    <row r="111" spans="1:6">
      <c r="A111" s="4">
        <v>1100</v>
      </c>
      <c r="B111" s="4" t="s">
        <v>10</v>
      </c>
      <c r="C111" s="6">
        <v>2.35</v>
      </c>
      <c r="D111" s="6">
        <v>1600</v>
      </c>
      <c r="E111" s="6">
        <v>859</v>
      </c>
      <c r="F111" s="16"/>
    </row>
    <row r="112" spans="1:6">
      <c r="A112" s="4">
        <v>1100</v>
      </c>
      <c r="B112" s="4" t="s">
        <v>10</v>
      </c>
      <c r="C112" s="6">
        <v>2.85</v>
      </c>
      <c r="D112" s="6">
        <v>1600</v>
      </c>
      <c r="E112" s="6">
        <v>5051</v>
      </c>
      <c r="F112" s="16"/>
    </row>
    <row r="113" spans="1:6">
      <c r="A113" s="4">
        <v>1100</v>
      </c>
      <c r="B113" s="4" t="s">
        <v>10</v>
      </c>
      <c r="C113" s="6">
        <v>2.95</v>
      </c>
      <c r="D113" s="6">
        <v>1600</v>
      </c>
      <c r="E113" s="6">
        <v>5388</v>
      </c>
      <c r="F113" s="16"/>
    </row>
    <row r="114" spans="1:6">
      <c r="A114" s="4">
        <v>1100</v>
      </c>
      <c r="B114" s="4" t="s">
        <v>10</v>
      </c>
      <c r="C114" s="6">
        <v>2.35</v>
      </c>
      <c r="D114" s="6">
        <v>1700</v>
      </c>
      <c r="E114" s="6">
        <f>4302</f>
        <v>4302</v>
      </c>
      <c r="F114" s="16"/>
    </row>
    <row r="115" spans="1:6">
      <c r="A115" s="4">
        <v>1100</v>
      </c>
      <c r="B115" s="4" t="s">
        <v>10</v>
      </c>
      <c r="C115" s="6">
        <v>2.35</v>
      </c>
      <c r="D115" s="6">
        <v>1700</v>
      </c>
      <c r="E115" s="6">
        <f>6499</f>
        <v>6499</v>
      </c>
      <c r="F115" s="16"/>
    </row>
    <row r="116" spans="1:6">
      <c r="A116" s="4">
        <v>1100</v>
      </c>
      <c r="B116" s="4" t="s">
        <v>10</v>
      </c>
      <c r="C116" s="6">
        <v>2.85</v>
      </c>
      <c r="D116" s="6">
        <v>1800</v>
      </c>
      <c r="E116" s="6">
        <v>1230</v>
      </c>
      <c r="F116" s="16"/>
    </row>
    <row r="117" spans="1:6">
      <c r="A117" s="4">
        <v>1100</v>
      </c>
      <c r="B117" s="4" t="s">
        <v>10</v>
      </c>
      <c r="C117" s="6">
        <v>0.58</v>
      </c>
      <c r="D117" s="6">
        <v>1300</v>
      </c>
      <c r="E117" s="6">
        <f>5819</f>
        <v>5819</v>
      </c>
      <c r="F117" s="5" t="s">
        <v>11</v>
      </c>
    </row>
    <row r="118" spans="1:6">
      <c r="A118" s="4">
        <v>1100</v>
      </c>
      <c r="B118" s="4" t="s">
        <v>10</v>
      </c>
      <c r="C118" s="6">
        <v>0.58</v>
      </c>
      <c r="D118" s="6">
        <v>1300</v>
      </c>
      <c r="E118" s="6">
        <v>3145</v>
      </c>
      <c r="F118" s="5" t="s">
        <v>11</v>
      </c>
    </row>
    <row r="119" spans="1:6">
      <c r="A119" s="4">
        <v>1100</v>
      </c>
      <c r="B119" s="4" t="s">
        <v>10</v>
      </c>
      <c r="C119" s="6">
        <v>0.68</v>
      </c>
      <c r="D119" s="6">
        <v>1300</v>
      </c>
      <c r="E119" s="6">
        <v>5893</v>
      </c>
      <c r="F119" s="5" t="s">
        <v>11</v>
      </c>
    </row>
    <row r="120" spans="1:6">
      <c r="A120" s="4">
        <v>1100</v>
      </c>
      <c r="B120" s="4" t="s">
        <v>10</v>
      </c>
      <c r="C120" s="6">
        <v>0.68</v>
      </c>
      <c r="D120" s="6">
        <v>1300</v>
      </c>
      <c r="E120" s="6">
        <v>590</v>
      </c>
      <c r="F120" s="5" t="s">
        <v>11</v>
      </c>
    </row>
    <row r="121" spans="1:6">
      <c r="A121" s="4">
        <v>1100</v>
      </c>
      <c r="B121" s="4" t="s">
        <v>6</v>
      </c>
      <c r="C121" s="6">
        <v>0.75</v>
      </c>
      <c r="D121" s="6">
        <v>1520</v>
      </c>
      <c r="E121" s="6">
        <f>2222</f>
        <v>2222</v>
      </c>
      <c r="F121" s="5" t="s">
        <v>11</v>
      </c>
    </row>
    <row r="122" spans="1:6">
      <c r="A122" s="4">
        <v>1100</v>
      </c>
      <c r="B122" s="4" t="s">
        <v>6</v>
      </c>
      <c r="C122" s="6">
        <v>0.75</v>
      </c>
      <c r="D122" s="6">
        <v>1520</v>
      </c>
      <c r="E122" s="6">
        <f>3136</f>
        <v>3136</v>
      </c>
      <c r="F122" s="5" t="s">
        <v>11</v>
      </c>
    </row>
    <row r="123" spans="1:6">
      <c r="A123" s="4">
        <v>1060</v>
      </c>
      <c r="B123" s="4" t="s">
        <v>7</v>
      </c>
      <c r="C123" s="6">
        <v>0.78</v>
      </c>
      <c r="D123" s="6">
        <v>1120</v>
      </c>
      <c r="E123" s="6">
        <f>5050+5243</f>
        <v>10293</v>
      </c>
      <c r="F123" s="5" t="s">
        <v>11</v>
      </c>
    </row>
    <row r="124" spans="1:6">
      <c r="A124" s="4">
        <v>1100</v>
      </c>
      <c r="B124" s="4" t="s">
        <v>7</v>
      </c>
      <c r="C124" s="6">
        <v>0.88</v>
      </c>
      <c r="D124" s="6">
        <v>1300</v>
      </c>
      <c r="E124" s="6">
        <v>1845</v>
      </c>
      <c r="F124" s="5" t="s">
        <v>11</v>
      </c>
    </row>
    <row r="125" spans="1:6">
      <c r="A125" s="4">
        <v>1100</v>
      </c>
      <c r="B125" s="4" t="s">
        <v>7</v>
      </c>
      <c r="C125" s="6">
        <v>0.88</v>
      </c>
      <c r="D125" s="6">
        <v>1400</v>
      </c>
      <c r="E125" s="6">
        <v>4169</v>
      </c>
      <c r="F125" s="5" t="s">
        <v>11</v>
      </c>
    </row>
    <row r="126" spans="1:6">
      <c r="A126" s="4">
        <v>1100</v>
      </c>
      <c r="B126" s="4" t="s">
        <v>7</v>
      </c>
      <c r="C126" s="6">
        <v>0.88</v>
      </c>
      <c r="D126" s="6">
        <v>1400</v>
      </c>
      <c r="E126" s="6">
        <v>4078</v>
      </c>
      <c r="F126" s="5" t="s">
        <v>11</v>
      </c>
    </row>
    <row r="127" spans="1:6">
      <c r="A127" s="4">
        <v>1100</v>
      </c>
      <c r="B127" s="4" t="s">
        <v>7</v>
      </c>
      <c r="C127" s="6">
        <v>0.95</v>
      </c>
      <c r="D127" s="6">
        <v>1300</v>
      </c>
      <c r="E127" s="6">
        <v>2956</v>
      </c>
      <c r="F127" s="5" t="s">
        <v>11</v>
      </c>
    </row>
    <row r="128" spans="1:6">
      <c r="A128" s="4">
        <v>1100</v>
      </c>
      <c r="B128" s="4" t="s">
        <v>6</v>
      </c>
      <c r="C128" s="6">
        <v>0.95</v>
      </c>
      <c r="D128" s="6">
        <v>1520</v>
      </c>
      <c r="E128" s="6">
        <v>1888</v>
      </c>
      <c r="F128" s="5" t="s">
        <v>11</v>
      </c>
    </row>
    <row r="129" spans="1:6">
      <c r="A129" s="4">
        <v>1100</v>
      </c>
      <c r="B129" s="4" t="s">
        <v>6</v>
      </c>
      <c r="C129" s="6">
        <v>0.95</v>
      </c>
      <c r="D129" s="6">
        <v>1520</v>
      </c>
      <c r="E129" s="6">
        <f>3203</f>
        <v>3203</v>
      </c>
      <c r="F129" s="5" t="s">
        <v>11</v>
      </c>
    </row>
    <row r="130" spans="1:6">
      <c r="A130" s="4">
        <v>1060</v>
      </c>
      <c r="B130" s="4" t="s">
        <v>7</v>
      </c>
      <c r="C130" s="6">
        <v>0.98</v>
      </c>
      <c r="D130" s="6">
        <v>1220</v>
      </c>
      <c r="E130" s="6">
        <f>5221+4947</f>
        <v>10168</v>
      </c>
      <c r="F130" s="5" t="s">
        <v>11</v>
      </c>
    </row>
    <row r="131" spans="1:6">
      <c r="A131" s="4">
        <v>1060</v>
      </c>
      <c r="B131" s="4" t="s">
        <v>7</v>
      </c>
      <c r="C131" s="6">
        <v>2.3</v>
      </c>
      <c r="D131" s="6">
        <v>1000</v>
      </c>
      <c r="E131" s="6">
        <v>4118</v>
      </c>
      <c r="F131" s="5" t="s">
        <v>11</v>
      </c>
    </row>
    <row r="132" spans="1:6">
      <c r="A132" s="4">
        <v>1060</v>
      </c>
      <c r="B132" s="4" t="s">
        <v>7</v>
      </c>
      <c r="C132" s="21">
        <v>3.97</v>
      </c>
      <c r="D132" s="21">
        <v>1220</v>
      </c>
      <c r="E132" s="21">
        <v>5154</v>
      </c>
      <c r="F132" s="5" t="s">
        <v>11</v>
      </c>
    </row>
  </sheetData>
  <sortState ref="A2:E116">
    <sortCondition ref="D2:D116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C13" sqref="C13"/>
    </sheetView>
  </sheetViews>
  <sheetFormatPr defaultColWidth="9" defaultRowHeight="14.25" outlineLevelCol="4"/>
  <cols>
    <col min="1" max="2" width="9" style="2"/>
    <col min="3" max="4" width="11.125" style="2" customWidth="1"/>
    <col min="5" max="5" width="9" style="2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12</v>
      </c>
    </row>
    <row r="2" spans="1:5">
      <c r="A2" s="4">
        <v>3003</v>
      </c>
      <c r="B2" s="5" t="s">
        <v>8</v>
      </c>
      <c r="C2" s="6">
        <v>0.03</v>
      </c>
      <c r="D2" s="6">
        <v>315</v>
      </c>
      <c r="E2" s="6">
        <f>537+907+907+907+908+907</f>
        <v>5073</v>
      </c>
    </row>
    <row r="3" spans="1:5">
      <c r="A3" s="7">
        <v>3004</v>
      </c>
      <c r="B3" s="5" t="s">
        <v>8</v>
      </c>
      <c r="C3" s="6">
        <v>0.035</v>
      </c>
      <c r="D3" s="6">
        <v>315</v>
      </c>
      <c r="E3" s="6">
        <f>1165</f>
        <v>1165</v>
      </c>
    </row>
    <row r="4" spans="1:5">
      <c r="A4" s="4">
        <v>3003</v>
      </c>
      <c r="B4" s="5" t="s">
        <v>8</v>
      </c>
      <c r="C4" s="6">
        <v>0.038</v>
      </c>
      <c r="D4" s="6">
        <v>315</v>
      </c>
      <c r="E4" s="6">
        <f>828</f>
        <v>828</v>
      </c>
    </row>
    <row r="5" spans="1:5">
      <c r="A5" s="4">
        <v>3003</v>
      </c>
      <c r="B5" s="5" t="s">
        <v>8</v>
      </c>
      <c r="C5" s="6">
        <v>0.038</v>
      </c>
      <c r="D5" s="6">
        <v>315</v>
      </c>
      <c r="E5" s="6">
        <f>831+830+829+767+765+720</f>
        <v>4742</v>
      </c>
    </row>
    <row r="6" spans="1:5">
      <c r="A6" s="4">
        <v>3003</v>
      </c>
      <c r="B6" s="5" t="s">
        <v>8</v>
      </c>
      <c r="C6" s="6">
        <v>0.038</v>
      </c>
      <c r="D6" s="6">
        <v>500</v>
      </c>
      <c r="E6" s="6">
        <f>739+693+730</f>
        <v>2162</v>
      </c>
    </row>
    <row r="7" spans="1:5">
      <c r="A7" s="4">
        <v>3003</v>
      </c>
      <c r="B7" s="5" t="s">
        <v>8</v>
      </c>
      <c r="C7" s="6">
        <v>0.038</v>
      </c>
      <c r="D7" s="6">
        <v>500</v>
      </c>
      <c r="E7" s="6">
        <f>699+699+697+696+696+674+670+655</f>
        <v>5486</v>
      </c>
    </row>
    <row r="8" spans="1:5">
      <c r="A8" s="4">
        <v>3003</v>
      </c>
      <c r="B8" s="5" t="s">
        <v>8</v>
      </c>
      <c r="C8" s="6">
        <v>0.038</v>
      </c>
      <c r="D8" s="6">
        <v>520</v>
      </c>
      <c r="E8" s="6">
        <f>1041+1079+1061+1077+1073</f>
        <v>5331</v>
      </c>
    </row>
    <row r="9" spans="1:5">
      <c r="A9" s="4">
        <v>3003</v>
      </c>
      <c r="B9" s="5" t="s">
        <v>8</v>
      </c>
      <c r="C9" s="6">
        <v>0.038</v>
      </c>
      <c r="D9" s="6">
        <v>870</v>
      </c>
      <c r="E9" s="6">
        <f>910+907</f>
        <v>1817</v>
      </c>
    </row>
    <row r="10" spans="1:5">
      <c r="A10" s="4">
        <v>3003</v>
      </c>
      <c r="B10" s="5" t="s">
        <v>8</v>
      </c>
      <c r="C10" s="6">
        <v>0.048</v>
      </c>
      <c r="D10" s="6">
        <v>315</v>
      </c>
      <c r="E10" s="6">
        <f>838+838</f>
        <v>1676</v>
      </c>
    </row>
    <row r="11" spans="1:5">
      <c r="A11" s="4">
        <v>3003</v>
      </c>
      <c r="B11" s="5" t="s">
        <v>8</v>
      </c>
      <c r="C11" s="6">
        <v>0.048</v>
      </c>
      <c r="D11" s="6">
        <v>315</v>
      </c>
      <c r="E11" s="6">
        <f>530+529+785+765+761+794+783</f>
        <v>4947</v>
      </c>
    </row>
    <row r="12" spans="1:5">
      <c r="A12" s="4">
        <v>3003</v>
      </c>
      <c r="B12" s="5" t="s">
        <v>8</v>
      </c>
      <c r="C12" s="6">
        <v>0.048</v>
      </c>
      <c r="D12" s="6">
        <v>500</v>
      </c>
      <c r="E12" s="6">
        <f>894+888+871</f>
        <v>2653</v>
      </c>
    </row>
    <row r="13" spans="1:5">
      <c r="A13" s="4">
        <v>3003</v>
      </c>
      <c r="B13" s="5" t="s">
        <v>8</v>
      </c>
      <c r="C13" s="6">
        <v>0.048</v>
      </c>
      <c r="D13" s="6">
        <v>500</v>
      </c>
      <c r="E13" s="6">
        <f>893+890+890+883+844+897+899</f>
        <v>6196</v>
      </c>
    </row>
    <row r="14" spans="1:5">
      <c r="A14" s="4">
        <v>3003</v>
      </c>
      <c r="B14" s="5" t="s">
        <v>8</v>
      </c>
      <c r="C14" s="6">
        <v>0.048</v>
      </c>
      <c r="D14" s="6">
        <v>520</v>
      </c>
      <c r="E14" s="6">
        <f>1106</f>
        <v>1106</v>
      </c>
    </row>
    <row r="15" spans="1:5">
      <c r="A15" s="4">
        <v>3003</v>
      </c>
      <c r="B15" s="5" t="s">
        <v>8</v>
      </c>
      <c r="C15" s="6">
        <v>0.048</v>
      </c>
      <c r="D15" s="6">
        <v>520</v>
      </c>
      <c r="E15" s="6">
        <f>1059+544+1062+1087+1055+1053+1055+1081+1086+1088+454+316+1049</f>
        <v>11989</v>
      </c>
    </row>
    <row r="16" spans="1:5">
      <c r="A16" s="4">
        <v>3003</v>
      </c>
      <c r="B16" s="5" t="s">
        <v>8</v>
      </c>
      <c r="C16" s="6">
        <v>0.048</v>
      </c>
      <c r="D16" s="6">
        <v>590</v>
      </c>
      <c r="E16" s="6">
        <f>784+786+786+782+786</f>
        <v>3924</v>
      </c>
    </row>
    <row r="17" spans="1:5">
      <c r="A17" s="4">
        <v>3003</v>
      </c>
      <c r="B17" s="5" t="s">
        <v>8</v>
      </c>
      <c r="C17" s="6">
        <v>0.048</v>
      </c>
      <c r="D17" s="6">
        <v>590</v>
      </c>
      <c r="E17" s="6">
        <v>755</v>
      </c>
    </row>
    <row r="18" spans="1:5">
      <c r="A18" s="4">
        <v>3003</v>
      </c>
      <c r="B18" s="5" t="s">
        <v>8</v>
      </c>
      <c r="C18" s="6">
        <v>0.048</v>
      </c>
      <c r="D18" s="6">
        <v>590</v>
      </c>
      <c r="E18" s="6">
        <f>787+784+783+784+784+782+782</f>
        <v>5486</v>
      </c>
    </row>
    <row r="19" spans="1:5">
      <c r="A19" s="4">
        <v>3003</v>
      </c>
      <c r="B19" s="5" t="s">
        <v>8</v>
      </c>
      <c r="C19" s="6">
        <v>0.048</v>
      </c>
      <c r="D19" s="6">
        <v>870</v>
      </c>
      <c r="E19" s="6">
        <f>441+929</f>
        <v>1370</v>
      </c>
    </row>
    <row r="20" spans="1:5">
      <c r="A20" s="8">
        <v>3003</v>
      </c>
      <c r="B20" s="5" t="s">
        <v>8</v>
      </c>
      <c r="C20" s="9">
        <v>0.048</v>
      </c>
      <c r="D20" s="9">
        <v>870</v>
      </c>
      <c r="E20" s="10">
        <f>775+788+788+805+392+787+786+788+799+786</f>
        <v>7494</v>
      </c>
    </row>
    <row r="21" spans="1:5">
      <c r="A21" s="4">
        <v>3003</v>
      </c>
      <c r="B21" s="5" t="s">
        <v>8</v>
      </c>
      <c r="C21" s="6">
        <v>0.05</v>
      </c>
      <c r="D21" s="6">
        <v>520</v>
      </c>
      <c r="E21" s="6">
        <f>991</f>
        <v>991</v>
      </c>
    </row>
    <row r="22" spans="1:5">
      <c r="A22" s="7">
        <v>3004</v>
      </c>
      <c r="B22" s="5" t="s">
        <v>8</v>
      </c>
      <c r="C22" s="6">
        <v>0.058</v>
      </c>
      <c r="D22" s="6">
        <v>520</v>
      </c>
      <c r="E22" s="6">
        <f>1042</f>
        <v>1042</v>
      </c>
    </row>
    <row r="23" spans="1:5">
      <c r="A23" s="7">
        <v>3004</v>
      </c>
      <c r="B23" s="5" t="s">
        <v>8</v>
      </c>
      <c r="C23" s="6">
        <v>0.058</v>
      </c>
      <c r="D23" s="6">
        <v>520</v>
      </c>
      <c r="E23" s="6">
        <v>517</v>
      </c>
    </row>
    <row r="24" spans="1:5">
      <c r="A24" s="4">
        <v>3003</v>
      </c>
      <c r="B24" s="5" t="s">
        <v>8</v>
      </c>
      <c r="C24" s="6">
        <v>0.058</v>
      </c>
      <c r="D24" s="6">
        <v>520</v>
      </c>
      <c r="E24" s="6">
        <f>1055</f>
        <v>1055</v>
      </c>
    </row>
    <row r="25" spans="1:5">
      <c r="A25" s="4">
        <v>3003</v>
      </c>
      <c r="B25" s="5" t="s">
        <v>8</v>
      </c>
      <c r="C25" s="6">
        <v>0.058</v>
      </c>
      <c r="D25" s="6">
        <v>520</v>
      </c>
      <c r="E25" s="6">
        <f>518+1037</f>
        <v>1555</v>
      </c>
    </row>
    <row r="26" spans="1:5">
      <c r="A26" s="11">
        <v>3004</v>
      </c>
      <c r="B26" s="5" t="s">
        <v>8</v>
      </c>
      <c r="C26" s="9">
        <v>0.058</v>
      </c>
      <c r="D26" s="9">
        <v>520</v>
      </c>
      <c r="E26" s="10">
        <f>1051+1054+1050+1047+1049+1053+936+1052</f>
        <v>8292</v>
      </c>
    </row>
    <row r="27" spans="1:5">
      <c r="A27" s="8">
        <v>3003</v>
      </c>
      <c r="B27" s="5" t="s">
        <v>8</v>
      </c>
      <c r="C27" s="9">
        <v>0.058</v>
      </c>
      <c r="D27" s="9">
        <v>520</v>
      </c>
      <c r="E27" s="10">
        <f>1056+1054+1056+1044+1048+1035+1057+1036+521</f>
        <v>8907</v>
      </c>
    </row>
    <row r="28" spans="1:5">
      <c r="A28" s="4">
        <v>3003</v>
      </c>
      <c r="B28" s="5" t="s">
        <v>8</v>
      </c>
      <c r="C28" s="6">
        <v>0.058</v>
      </c>
      <c r="D28" s="6">
        <v>590</v>
      </c>
      <c r="E28" s="6">
        <f>712+840+839+840+712+840</f>
        <v>4783</v>
      </c>
    </row>
    <row r="29" spans="1:5">
      <c r="A29" s="4">
        <v>3003</v>
      </c>
      <c r="B29" s="5" t="s">
        <v>8</v>
      </c>
      <c r="C29" s="6">
        <v>0.06</v>
      </c>
      <c r="D29" s="6">
        <v>600</v>
      </c>
      <c r="E29" s="6">
        <f>903</f>
        <v>903</v>
      </c>
    </row>
    <row r="30" spans="1:5">
      <c r="A30" s="4">
        <v>3003</v>
      </c>
      <c r="B30" s="5" t="s">
        <v>8</v>
      </c>
      <c r="C30" s="6">
        <v>0.068</v>
      </c>
      <c r="D30" s="6">
        <v>520</v>
      </c>
      <c r="E30" s="6">
        <f>849+849</f>
        <v>1698</v>
      </c>
    </row>
    <row r="31" spans="1:5">
      <c r="A31" s="4">
        <v>3003</v>
      </c>
      <c r="B31" s="5" t="s">
        <v>8</v>
      </c>
      <c r="C31" s="6">
        <v>0.068</v>
      </c>
      <c r="D31" s="6">
        <v>520</v>
      </c>
      <c r="E31" s="6">
        <f>1050+1041+1064+1065+1063+1065+534+1039+1063</f>
        <v>8984</v>
      </c>
    </row>
    <row r="32" spans="1:5">
      <c r="A32" s="4">
        <v>3003</v>
      </c>
      <c r="B32" s="5" t="s">
        <v>8</v>
      </c>
      <c r="C32" s="4">
        <v>0.078</v>
      </c>
      <c r="D32" s="4">
        <v>520</v>
      </c>
      <c r="E32" s="6">
        <f>1071+1068</f>
        <v>2139</v>
      </c>
    </row>
    <row r="33" spans="1:5">
      <c r="A33" s="4">
        <v>3003</v>
      </c>
      <c r="B33" s="5" t="s">
        <v>8</v>
      </c>
      <c r="C33" s="6">
        <v>0.078</v>
      </c>
      <c r="D33" s="6">
        <v>520</v>
      </c>
      <c r="E33" s="6">
        <f>1069+1066+1062+1059+1071+535</f>
        <v>5862</v>
      </c>
    </row>
    <row r="34" spans="1:5">
      <c r="A34" s="4">
        <v>3003</v>
      </c>
      <c r="B34" s="5" t="s">
        <v>8</v>
      </c>
      <c r="C34" s="6">
        <v>0.078</v>
      </c>
      <c r="D34" s="6">
        <v>520</v>
      </c>
      <c r="E34" s="6">
        <v>1109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铝卷</vt:lpstr>
      <vt:lpstr>铝箔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syh</dc:creator>
  <cp:lastModifiedBy>【有色宝APP】张梦珂15837199260</cp:lastModifiedBy>
  <dcterms:created xsi:type="dcterms:W3CDTF">2019-10-09T05:49:00Z</dcterms:created>
  <dcterms:modified xsi:type="dcterms:W3CDTF">2019-10-30T08:21:31Z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